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Обоснование" sheetId="1" r:id="rId1"/>
    <sheet name="НМЦД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F12" i="1"/>
  <c r="F2" i="1" l="1"/>
  <c r="F4" i="1"/>
  <c r="F5" i="1"/>
  <c r="E5" i="1" l="1"/>
  <c r="C4" i="1"/>
  <c r="E3" i="1" l="1"/>
  <c r="E4" i="1"/>
  <c r="E8" i="1"/>
  <c r="E9" i="1"/>
  <c r="E2" i="1"/>
  <c r="C8" i="1"/>
  <c r="C7" i="1"/>
  <c r="E7" i="1" s="1"/>
  <c r="C6" i="1"/>
  <c r="E6" i="1" s="1"/>
  <c r="C12" i="1" l="1"/>
  <c r="E12" i="1" s="1"/>
</calcChain>
</file>

<file path=xl/sharedStrings.xml><?xml version="1.0" encoding="utf-8"?>
<sst xmlns="http://schemas.openxmlformats.org/spreadsheetml/2006/main" count="32" uniqueCount="26">
  <si>
    <t>Перечень выполняемых работ</t>
  </si>
  <si>
    <t>Обоснование</t>
  </si>
  <si>
    <t>Сметная стоимость</t>
  </si>
  <si>
    <t>Стоимость выполнения работ</t>
  </si>
  <si>
    <t>смета №6</t>
  </si>
  <si>
    <t>смета №5</t>
  </si>
  <si>
    <t>смета №4</t>
  </si>
  <si>
    <t>Стоимость работ на подряд</t>
  </si>
  <si>
    <t>ПИР реконструкция ПС 35/10 кВ Салтыково</t>
  </si>
  <si>
    <t>ПИР строительство ПС 35/10 кВ КС-2К</t>
  </si>
  <si>
    <t>ПИР строительство ВЛ-35кВ</t>
  </si>
  <si>
    <t>Экспертиза ПД</t>
  </si>
  <si>
    <t>Коэф. конкурсного снижения</t>
  </si>
  <si>
    <t>Археологические исследования</t>
  </si>
  <si>
    <t>смета №2</t>
  </si>
  <si>
    <t>смета №3</t>
  </si>
  <si>
    <t>смета №1 п.1</t>
  </si>
  <si>
    <t>смета №1 п.2</t>
  </si>
  <si>
    <t>смета №1 п.3</t>
  </si>
  <si>
    <t>Инженерно-геологические изыскания (ИГИ)</t>
  </si>
  <si>
    <t>Инженерно-геодезические изыскания (ИГДИ)</t>
  </si>
  <si>
    <t>Инженерно-экологические изыскания (ИЭИ)</t>
  </si>
  <si>
    <t>Итого</t>
  </si>
  <si>
    <t>Землеустроительные работы (ЗУР)</t>
  </si>
  <si>
    <t xml:space="preserve"> Стоимость, руб.</t>
  </si>
  <si>
    <t>Инженерно-гидрометеорологические изыскания (ИГМИ)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</si>
</sst>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73" formatCode="_-* #,##0.00_р_._-;\-* #,##0.00_р_._-;_-* &quot;-&quot;??_р_.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173" fontId="3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164" fontId="0" fillId="0" borderId="1" xfId="1" applyNumberFormat="1" applyFont="1" applyFill="1" applyBorder="1"/>
    <xf numFmtId="164" fontId="0" fillId="0" borderId="1" xfId="0" applyNumberFormat="1" applyBorder="1"/>
    <xf numFmtId="164" fontId="2" fillId="0" borderId="1" xfId="0" applyNumberFormat="1" applyFont="1" applyBorder="1"/>
    <xf numFmtId="0" fontId="0" fillId="2" borderId="1" xfId="0" applyFill="1" applyBorder="1"/>
    <xf numFmtId="164" fontId="0" fillId="0" borderId="0" xfId="0" applyNumberFormat="1"/>
    <xf numFmtId="164" fontId="0" fillId="2" borderId="1" xfId="1" applyNumberFormat="1" applyFont="1" applyFill="1" applyBorder="1"/>
    <xf numFmtId="164" fontId="0" fillId="2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</cellXfs>
  <cellStyles count="5">
    <cellStyle name="Денежный" xfId="1" builtinId="4"/>
    <cellStyle name="Обычный" xfId="0" builtinId="0"/>
    <cellStyle name="Обычный 10" xfId="3"/>
    <cellStyle name="Обычный 4 3 2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0" sqref="F10:F11"/>
    </sheetView>
  </sheetViews>
  <sheetFormatPr defaultRowHeight="15" x14ac:dyDescent="0.25"/>
  <cols>
    <col min="1" max="1" width="54.85546875" bestFit="1" customWidth="1"/>
    <col min="2" max="2" width="13.42578125" bestFit="1" customWidth="1"/>
    <col min="3" max="3" width="18.7109375" bestFit="1" customWidth="1"/>
    <col min="4" max="4" width="28.140625" bestFit="1" customWidth="1"/>
    <col min="5" max="5" width="28.7109375" bestFit="1" customWidth="1"/>
    <col min="6" max="6" width="27" bestFit="1" customWidth="1"/>
    <col min="7" max="7" width="14.57031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12</v>
      </c>
      <c r="E1" s="1" t="s">
        <v>3</v>
      </c>
      <c r="F1" s="1" t="s">
        <v>7</v>
      </c>
    </row>
    <row r="2" spans="1:7" x14ac:dyDescent="0.25">
      <c r="A2" s="7" t="s">
        <v>23</v>
      </c>
      <c r="B2" s="7" t="s">
        <v>4</v>
      </c>
      <c r="C2" s="9">
        <v>826204</v>
      </c>
      <c r="D2" s="7">
        <v>0.99619999999999997</v>
      </c>
      <c r="E2" s="9">
        <f>C2*D2</f>
        <v>823064.42479999992</v>
      </c>
      <c r="F2" s="10">
        <f t="shared" ref="F2:F5" si="0">E2*0.95</f>
        <v>781911.20355999994</v>
      </c>
    </row>
    <row r="3" spans="1:7" x14ac:dyDescent="0.25">
      <c r="A3" s="11" t="s">
        <v>13</v>
      </c>
      <c r="B3" s="2" t="s">
        <v>5</v>
      </c>
      <c r="C3" s="3">
        <v>630776</v>
      </c>
      <c r="D3" s="2">
        <v>0.99619999999999997</v>
      </c>
      <c r="E3" s="4">
        <f t="shared" ref="E3:E12" si="1">C3*D3</f>
        <v>628379.05119999999</v>
      </c>
      <c r="F3" s="12"/>
      <c r="G3" s="8"/>
    </row>
    <row r="4" spans="1:7" x14ac:dyDescent="0.25">
      <c r="A4" s="7" t="s">
        <v>20</v>
      </c>
      <c r="B4" s="7" t="s">
        <v>14</v>
      </c>
      <c r="C4" s="9">
        <f>1319145</f>
        <v>1319145</v>
      </c>
      <c r="D4" s="7">
        <v>0.99619999999999997</v>
      </c>
      <c r="E4" s="9">
        <f t="shared" si="1"/>
        <v>1314132.2490000001</v>
      </c>
      <c r="F4" s="10">
        <f t="shared" si="0"/>
        <v>1248425.6365499999</v>
      </c>
    </row>
    <row r="5" spans="1:7" x14ac:dyDescent="0.25">
      <c r="A5" s="7" t="s">
        <v>19</v>
      </c>
      <c r="B5" s="7" t="s">
        <v>15</v>
      </c>
      <c r="C5" s="9">
        <v>1780344</v>
      </c>
      <c r="D5" s="7">
        <v>0.99619999999999997</v>
      </c>
      <c r="E5" s="9">
        <f t="shared" si="1"/>
        <v>1773578.6927999998</v>
      </c>
      <c r="F5" s="10">
        <f t="shared" si="0"/>
        <v>1684899.7581599997</v>
      </c>
    </row>
    <row r="6" spans="1:7" x14ac:dyDescent="0.25">
      <c r="A6" s="2" t="s">
        <v>8</v>
      </c>
      <c r="B6" s="2" t="s">
        <v>17</v>
      </c>
      <c r="C6" s="3">
        <f>215689*4.66</f>
        <v>1005110.74</v>
      </c>
      <c r="D6" s="2">
        <v>0.99619999999999997</v>
      </c>
      <c r="E6" s="4">
        <f t="shared" si="1"/>
        <v>1001291.3191879999</v>
      </c>
      <c r="F6" s="12"/>
    </row>
    <row r="7" spans="1:7" x14ac:dyDescent="0.25">
      <c r="A7" s="2" t="s">
        <v>9</v>
      </c>
      <c r="B7" s="2" t="s">
        <v>16</v>
      </c>
      <c r="C7" s="3">
        <f>1154843*4.66</f>
        <v>5381568.3799999999</v>
      </c>
      <c r="D7" s="2">
        <v>0.99619999999999997</v>
      </c>
      <c r="E7" s="4">
        <f t="shared" si="1"/>
        <v>5361118.4201560002</v>
      </c>
      <c r="F7" s="12"/>
    </row>
    <row r="8" spans="1:7" x14ac:dyDescent="0.25">
      <c r="A8" s="11" t="s">
        <v>10</v>
      </c>
      <c r="B8" s="11" t="s">
        <v>18</v>
      </c>
      <c r="C8" s="4">
        <f>411489*4.66</f>
        <v>1917538.74</v>
      </c>
      <c r="D8" s="11">
        <v>0.99619999999999997</v>
      </c>
      <c r="E8" s="4">
        <f t="shared" si="1"/>
        <v>1910252.0927879999</v>
      </c>
      <c r="F8" s="12"/>
    </row>
    <row r="9" spans="1:7" x14ac:dyDescent="0.25">
      <c r="A9" s="2" t="s">
        <v>11</v>
      </c>
      <c r="B9" s="2" t="s">
        <v>6</v>
      </c>
      <c r="C9" s="3">
        <v>991317</v>
      </c>
      <c r="D9" s="2">
        <v>0.99619999999999997</v>
      </c>
      <c r="E9" s="3">
        <f t="shared" si="1"/>
        <v>987549.99540000001</v>
      </c>
      <c r="F9" s="5"/>
    </row>
    <row r="10" spans="1:7" x14ac:dyDescent="0.25">
      <c r="A10" s="7" t="s">
        <v>21</v>
      </c>
      <c r="B10" s="7"/>
      <c r="C10" s="9"/>
      <c r="D10" s="7"/>
      <c r="E10" s="9"/>
      <c r="F10" s="9">
        <v>238551.41973820003</v>
      </c>
    </row>
    <row r="11" spans="1:7" x14ac:dyDescent="0.25">
      <c r="A11" s="7" t="s">
        <v>25</v>
      </c>
      <c r="B11" s="7"/>
      <c r="C11" s="9"/>
      <c r="D11" s="7"/>
      <c r="E11" s="9"/>
      <c r="F11" s="9">
        <v>154540.17000000001</v>
      </c>
    </row>
    <row r="12" spans="1:7" x14ac:dyDescent="0.25">
      <c r="A12" s="2"/>
      <c r="B12" s="2"/>
      <c r="C12" s="3">
        <f>SUM(C2:C9)</f>
        <v>13852003.860000001</v>
      </c>
      <c r="D12" s="2">
        <v>0.99619999999999997</v>
      </c>
      <c r="E12" s="3">
        <f t="shared" si="1"/>
        <v>13799366.245332001</v>
      </c>
      <c r="F12" s="6">
        <f>SUM(F2:F11)</f>
        <v>4108328.1880081994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4" sqref="B4"/>
    </sheetView>
  </sheetViews>
  <sheetFormatPr defaultRowHeight="15" x14ac:dyDescent="0.25"/>
  <cols>
    <col min="1" max="1" width="54.5703125" customWidth="1"/>
    <col min="2" max="2" width="18.7109375" bestFit="1" customWidth="1"/>
    <col min="3" max="3" width="14.5703125" bestFit="1" customWidth="1"/>
  </cols>
  <sheetData>
    <row r="1" spans="1:2" x14ac:dyDescent="0.25">
      <c r="A1" s="1" t="s">
        <v>0</v>
      </c>
      <c r="B1" s="1" t="s">
        <v>24</v>
      </c>
    </row>
    <row r="2" spans="1:2" x14ac:dyDescent="0.25">
      <c r="A2" s="11" t="s">
        <v>23</v>
      </c>
      <c r="B2" s="4">
        <v>781911.20355999994</v>
      </c>
    </row>
    <row r="3" spans="1:2" x14ac:dyDescent="0.25">
      <c r="A3" s="11" t="s">
        <v>20</v>
      </c>
      <c r="B3" s="4">
        <v>1248425.6365499999</v>
      </c>
    </row>
    <row r="4" spans="1:2" x14ac:dyDescent="0.25">
      <c r="A4" s="11" t="s">
        <v>19</v>
      </c>
      <c r="B4" s="4">
        <v>1684899.7581599997</v>
      </c>
    </row>
    <row r="5" spans="1:2" x14ac:dyDescent="0.25">
      <c r="A5" s="11" t="s">
        <v>21</v>
      </c>
      <c r="B5" s="4">
        <v>238551.41973820003</v>
      </c>
    </row>
    <row r="6" spans="1:2" x14ac:dyDescent="0.25">
      <c r="A6" s="11" t="s">
        <v>25</v>
      </c>
      <c r="B6" s="4">
        <v>154540.17000000001</v>
      </c>
    </row>
    <row r="7" spans="1:2" x14ac:dyDescent="0.25">
      <c r="A7" s="2" t="s">
        <v>22</v>
      </c>
      <c r="B7" s="3">
        <f>SUM(B2:B6)</f>
        <v>4108328.1880081994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Обоснование</vt:lpstr>
      <vt:lpstr>НМЦД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2022-05-17T14:06:06Z</dcterms:modified>
</cp:coreProperties>
</file>